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3 - MARZO\"/>
    </mc:Choice>
  </mc:AlternateContent>
  <xr:revisionPtr revIDLastSave="0" documentId="13_ncr:1_{0E3CF274-85C3-4B39-81F0-5C6807DA37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" l="1"/>
  <c r="S13" i="1" s="1"/>
  <c r="S14" i="1"/>
  <c r="R13" i="1"/>
  <c r="J13" i="1"/>
  <c r="G16" i="1" l="1"/>
  <c r="H16" i="1"/>
  <c r="I16" i="1"/>
  <c r="O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Q15" i="1" l="1"/>
  <c r="S15" i="1" s="1"/>
  <c r="P15" i="1"/>
  <c r="R15" i="1"/>
  <c r="R14" i="1"/>
  <c r="P14" i="1"/>
  <c r="P13" i="1"/>
  <c r="N16" i="1" l="1"/>
  <c r="M16" i="1"/>
  <c r="L16" i="1"/>
  <c r="K16" i="1"/>
  <c r="J16" i="1"/>
  <c r="R16" i="1" l="1"/>
  <c r="Q16" i="1"/>
  <c r="P16" i="1"/>
  <c r="S16" i="1" l="1"/>
</calcChain>
</file>

<file path=xl/sharedStrings.xml><?xml version="1.0" encoding="utf-8"?>
<sst xmlns="http://schemas.openxmlformats.org/spreadsheetml/2006/main" count="57" uniqueCount="53">
  <si>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</si>
  <si>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</si>
  <si>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</si>
  <si>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</si>
  <si>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</si>
  <si>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</si>
  <si>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</si>
  <si>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</si>
  <si>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</si>
  <si>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</si>
  <si>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</si>
  <si>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</si>
  <si>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</si>
  <si>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</si>
  <si>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</si>
  <si>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</si>
  <si>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</si>
  <si>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</si>
  <si>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</si>
  <si>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</si>
  <si>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</si>
  <si>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</si>
  <si>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</si>
  <si>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</si>
  <si>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</si>
  <si>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</si>
  <si>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>Contenido color azul: opcional</t>
  </si>
  <si>
    <t>Nómina de Sueldo: Empleados Fijos ocupando Cargos de Carrera Administrativa</t>
  </si>
  <si>
    <t>TEMPORAL/FIJO</t>
  </si>
  <si>
    <t xml:space="preserve">Género </t>
  </si>
  <si>
    <t>F / M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</si>
  <si>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</si>
  <si>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</si>
  <si>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</si>
  <si>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</si>
  <si>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</si>
  <si>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</si>
  <si>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</si>
  <si>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</si>
  <si>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</si>
  <si>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</si>
  <si>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</si>
  <si>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0003-TF-2022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</si>
  <si>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</si>
  <si>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</si>
  <si>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</si>
  <si>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>JENSSEN SANCHEZ OGANDO</t>
  </si>
  <si>
    <t>DEPARTAMENTO DE COMUNICACIONES</t>
  </si>
  <si>
    <t>ENCARGAD DEL DEPARTAMENTO DE COMUNICACIONES</t>
  </si>
  <si>
    <t>0006-TF-2023</t>
  </si>
  <si>
    <t>Cantidad de Servidores Públicos Fijos en Carrera Administrativa: 3</t>
  </si>
  <si>
    <t>Correspondiente al mes marzo del año 2024</t>
  </si>
  <si>
    <t xml:space="preserve">   (4*) Deducción directa declaración TSS del SUIRPLUS por registro de dependientes adicionales al SDSS. RD$$1,577.45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</si>
</sst>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165" fontId="4" fillId="2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4" fontId="9" fillId="2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165" fontId="8" fillId="3" borderId="17" xfId="1" applyFont="1" applyFill="1" applyBorder="1" applyAlignment="1">
      <alignment horizontal="center" vertical="center"/>
    </xf>
    <xf numFmtId="165" fontId="8" fillId="3" borderId="1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165" fontId="4" fillId="0" borderId="6" xfId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4" fontId="7" fillId="5" borderId="0" xfId="0" applyNumberFormat="1" applyFont="1" applyFill="1" applyBorder="1" applyAlignment="1">
      <alignment horizontal="center" vertical="center" wrapText="1"/>
    </xf>
    <xf numFmtId="4" fontId="7" fillId="5" borderId="6" xfId="0" applyNumberFormat="1" applyFont="1" applyFill="1" applyBorder="1" applyAlignment="1">
      <alignment horizontal="center"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7" fillId="5" borderId="11" xfId="0" applyNumberFormat="1" applyFont="1" applyFill="1" applyBorder="1" applyAlignment="1">
      <alignment horizontal="center" vertical="center" wrapText="1"/>
    </xf>
    <xf numFmtId="4" fontId="7" fillId="5" borderId="9" xfId="0" applyNumberFormat="1" applyFont="1" applyFill="1" applyBorder="1" applyAlignment="1">
      <alignment horizontal="center" vertical="center" wrapText="1"/>
    </xf>
    <xf numFmtId="4" fontId="7" fillId="5" borderId="10" xfId="0" applyNumberFormat="1" applyFont="1" applyFill="1" applyBorder="1" applyAlignment="1">
      <alignment horizontal="center" vertical="center" wrapText="1"/>
    </xf>
    <xf numFmtId="4" fontId="7" fillId="5" borderId="14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 wrapText="1"/>
    </xf>
    <xf numFmtId="4" fontId="7" fillId="5" borderId="3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 wrapText="1"/>
    </xf>
    <xf numFmtId="4" fontId="7" fillId="5" borderId="12" xfId="0" applyNumberFormat="1" applyFont="1" applyFill="1" applyBorder="1" applyAlignment="1">
      <alignment horizontal="center" vertical="center" wrapText="1"/>
    </xf>
    <xf numFmtId="4" fontId="7" fillId="5" borderId="1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857ED843-E61C-4F84-964A-9CECBEA65D31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1400175</xdr:colOff>
      <xdr:row>0</xdr:row>
      <xdr:rowOff>63500</xdr:rowOff>
    </xdr:from>
    <xdr:to>
      <xdr:col>8</xdr:col>
      <xdr:colOff>1619250</xdr:colOff>
      <xdr:row>6</xdr:row>
      <xdr:rowOff>20638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2175" y="63500"/>
          <a:ext cx="3933825" cy="159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</xdr:colOff>
      <xdr:row>1</xdr:row>
      <xdr:rowOff>39687</xdr:rowOff>
    </xdr:from>
    <xdr:to>
      <xdr:col>4</xdr:col>
      <xdr:colOff>1206500</xdr:colOff>
      <xdr:row>5</xdr:row>
      <xdr:rowOff>29481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8700E-11BA-4A5E-85F9-07C6DEE9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6626" y="388937"/>
          <a:ext cx="1206499" cy="105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2"/>
  <sheetViews>
    <sheetView tabSelected="1" topLeftCell="C1" zoomScale="60" zoomScaleNormal="60" workbookViewId="0">
      <pane ySplit="1" topLeftCell="A13" activePane="bottomLeft" state="frozen"/>
      <selection pane="bottomLeft" activeCell="G21" sqref="G21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6.28515625" style="1" customWidth="1"/>
    <col min="4" max="4" width="105.85546875" style="1" bestFit="1" customWidth="1"/>
    <col min="5" max="5" width="21.85546875" style="1" customWidth="1"/>
    <col min="6" max="6" width="32.7109375" style="1" customWidth="1"/>
    <col min="7" max="7" width="32.140625" style="2" bestFit="1" customWidth="1"/>
    <col min="8" max="8" width="23.5703125" style="3" customWidth="1"/>
    <col min="9" max="9" width="28.7109375" style="3" customWidth="1"/>
    <col min="10" max="10" width="28.7109375" style="3" bestFit="1" customWidth="1"/>
    <col min="11" max="11" width="32.5703125" style="3" customWidth="1"/>
    <col min="12" max="12" width="29.85546875" style="3" customWidth="1"/>
    <col min="13" max="13" width="28.7109375" style="3" bestFit="1" customWidth="1"/>
    <col min="14" max="14" width="32.42578125" style="3" customWidth="1"/>
    <col min="15" max="15" width="36.42578125" style="3" bestFit="1" customWidth="1"/>
    <col min="16" max="16" width="33.28515625" style="3" customWidth="1"/>
    <col min="17" max="17" width="33.5703125" style="3" bestFit="1" customWidth="1"/>
    <col min="18" max="18" width="28.140625" style="3" bestFit="1" customWidth="1"/>
    <col min="19" max="19" width="30.7109375" style="42" bestFit="1" customWidth="1"/>
    <col min="20" max="20" width="25.85546875" style="3" bestFit="1" customWidth="1"/>
  </cols>
  <sheetData>
    <row r="1" spans="1:20" ht="27" x14ac:dyDescent="0.35">
      <c r="B1" s="2"/>
      <c r="F1" s="7"/>
      <c r="J1" s="6"/>
      <c r="M1" s="8"/>
      <c r="N1" s="8"/>
      <c r="O1" s="4"/>
      <c r="P1" s="4"/>
      <c r="Q1" s="8"/>
      <c r="R1" s="4"/>
      <c r="S1" s="5"/>
      <c r="T1" s="4"/>
    </row>
    <row r="2" spans="1:20" ht="27" x14ac:dyDescent="0.2">
      <c r="B2" s="2"/>
      <c r="J2" s="6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0.25" x14ac:dyDescent="0.2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0" ht="23.25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</row>
    <row r="6" spans="1:20" ht="18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</row>
    <row r="7" spans="1:20" ht="23.25" x14ac:dyDescent="0.2">
      <c r="A7" s="69" t="s">
        <v>27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ht="23.25" x14ac:dyDescent="0.2">
      <c r="A8" s="69" t="s">
        <v>51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13.5" thickBot="1" x14ac:dyDescent="0.25">
      <c r="B9" s="2"/>
      <c r="M9" s="4"/>
      <c r="N9" s="4"/>
      <c r="O9" s="4"/>
      <c r="P9" s="4"/>
      <c r="Q9" s="4"/>
      <c r="R9" s="4"/>
      <c r="S9" s="5"/>
      <c r="T9" s="4"/>
    </row>
    <row r="10" spans="1:20" ht="33" customHeight="1" thickBot="1" x14ac:dyDescent="0.25">
      <c r="A10" s="76" t="s">
        <v>0</v>
      </c>
      <c r="B10" s="78" t="s">
        <v>1</v>
      </c>
      <c r="C10" s="54"/>
      <c r="D10" s="54"/>
      <c r="E10" s="54"/>
      <c r="F10" s="54"/>
      <c r="G10" s="78" t="s">
        <v>2</v>
      </c>
      <c r="H10" s="60" t="s">
        <v>3</v>
      </c>
      <c r="I10" s="60" t="s">
        <v>4</v>
      </c>
      <c r="J10" s="65" t="s">
        <v>5</v>
      </c>
      <c r="K10" s="66"/>
      <c r="L10" s="66"/>
      <c r="M10" s="66"/>
      <c r="N10" s="66"/>
      <c r="O10" s="67"/>
      <c r="P10" s="55"/>
      <c r="Q10" s="82" t="s">
        <v>6</v>
      </c>
      <c r="R10" s="83"/>
      <c r="S10" s="60" t="s">
        <v>7</v>
      </c>
      <c r="T10" s="60" t="s">
        <v>8</v>
      </c>
    </row>
    <row r="11" spans="1:20" ht="46.5" customHeight="1" thickBot="1" x14ac:dyDescent="0.25">
      <c r="A11" s="77"/>
      <c r="B11" s="79"/>
      <c r="C11" s="56" t="s">
        <v>9</v>
      </c>
      <c r="D11" s="56" t="s">
        <v>10</v>
      </c>
      <c r="E11" s="56" t="s">
        <v>29</v>
      </c>
      <c r="F11" s="56" t="s">
        <v>11</v>
      </c>
      <c r="G11" s="79"/>
      <c r="H11" s="81"/>
      <c r="I11" s="81"/>
      <c r="J11" s="82" t="s">
        <v>12</v>
      </c>
      <c r="K11" s="83"/>
      <c r="L11" s="84" t="s">
        <v>13</v>
      </c>
      <c r="M11" s="82" t="s">
        <v>14</v>
      </c>
      <c r="N11" s="83"/>
      <c r="O11" s="84" t="s">
        <v>15</v>
      </c>
      <c r="P11" s="60" t="s">
        <v>16</v>
      </c>
      <c r="Q11" s="62" t="s">
        <v>17</v>
      </c>
      <c r="R11" s="63" t="s">
        <v>18</v>
      </c>
      <c r="S11" s="81"/>
      <c r="T11" s="81"/>
    </row>
    <row r="12" spans="1:20" ht="33.75" customHeight="1" thickBot="1" x14ac:dyDescent="0.25">
      <c r="A12" s="77"/>
      <c r="B12" s="79"/>
      <c r="C12" s="56"/>
      <c r="D12" s="56"/>
      <c r="E12" s="56" t="s">
        <v>30</v>
      </c>
      <c r="F12" s="56"/>
      <c r="G12" s="80"/>
      <c r="H12" s="61"/>
      <c r="I12" s="61"/>
      <c r="J12" s="57" t="s">
        <v>19</v>
      </c>
      <c r="K12" s="58" t="s">
        <v>20</v>
      </c>
      <c r="L12" s="85"/>
      <c r="M12" s="57" t="s">
        <v>21</v>
      </c>
      <c r="N12" s="58" t="s">
        <v>22</v>
      </c>
      <c r="O12" s="86"/>
      <c r="P12" s="61"/>
      <c r="Q12" s="62"/>
      <c r="R12" s="64"/>
      <c r="S12" s="61"/>
      <c r="T12" s="61"/>
    </row>
    <row r="13" spans="1:20" s="14" customFormat="1" ht="62.25" customHeight="1" thickBot="1" x14ac:dyDescent="0.25">
      <c r="A13" s="43" t="s">
        <v>35</v>
      </c>
      <c r="B13" s="53" t="s">
        <v>31</v>
      </c>
      <c r="C13" s="51" t="s">
        <v>32</v>
      </c>
      <c r="D13" s="51" t="s">
        <v>33</v>
      </c>
      <c r="E13" s="44" t="s">
        <v>34</v>
      </c>
      <c r="F13" s="45" t="s">
        <v>28</v>
      </c>
      <c r="G13" s="52">
        <v>30000</v>
      </c>
      <c r="H13" s="11">
        <v>0</v>
      </c>
      <c r="I13" s="11">
        <v>25</v>
      </c>
      <c r="J13" s="11">
        <f>ROUNDUP(G13*2.87%,2)</f>
        <v>861</v>
      </c>
      <c r="K13" s="11">
        <f>ROUNDUP(G13*7.1%,2)</f>
        <v>2130</v>
      </c>
      <c r="L13" s="11">
        <f>+G13*1.2%</f>
        <v>360</v>
      </c>
      <c r="M13" s="11">
        <f>+G13*3.04%</f>
        <v>912</v>
      </c>
      <c r="N13" s="11">
        <f>+G13*7.09%</f>
        <v>2127</v>
      </c>
      <c r="O13" s="59">
        <v>0</v>
      </c>
      <c r="P13" s="11">
        <f t="shared" ref="P13:P14" si="0">+H13+I13+J13+K13+L13+M13+N13+O13</f>
        <v>6415</v>
      </c>
      <c r="Q13" s="11">
        <f t="shared" ref="Q13:Q15" si="1">ROUNDUP(H13+I13+J13+M13+O13,2)</f>
        <v>1798</v>
      </c>
      <c r="R13" s="11">
        <f t="shared" ref="R13:R14" si="2">+K13+L13+N13</f>
        <v>4617</v>
      </c>
      <c r="S13" s="12">
        <f>ROUNDUP(G13-Q13,2)</f>
        <v>28202</v>
      </c>
      <c r="T13" s="13">
        <v>111</v>
      </c>
    </row>
    <row r="14" spans="1:20" s="14" customFormat="1" ht="62.25" customHeight="1" thickBot="1" x14ac:dyDescent="0.25">
      <c r="A14" s="43" t="s">
        <v>42</v>
      </c>
      <c r="B14" s="46" t="s">
        <v>39</v>
      </c>
      <c r="C14" s="47" t="s">
        <v>40</v>
      </c>
      <c r="D14" s="51" t="s">
        <v>41</v>
      </c>
      <c r="E14" s="48" t="s">
        <v>34</v>
      </c>
      <c r="F14" s="45" t="s">
        <v>28</v>
      </c>
      <c r="G14" s="9">
        <v>50000</v>
      </c>
      <c r="H14" s="10">
        <v>1854</v>
      </c>
      <c r="I14" s="11">
        <v>25</v>
      </c>
      <c r="J14" s="11">
        <f>ROUNDUP(G14*2.87%,2)</f>
        <v>1435</v>
      </c>
      <c r="K14" s="11">
        <f>ROUNDUP(G14*7.1%,2)</f>
        <v>3550</v>
      </c>
      <c r="L14" s="11">
        <f>+G14*1.2%</f>
        <v>600</v>
      </c>
      <c r="M14" s="11">
        <f>+G14*3.04%</f>
        <v>1520</v>
      </c>
      <c r="N14" s="11">
        <f>+G14*7.09%</f>
        <v>3545.0000000000005</v>
      </c>
      <c r="O14" s="59">
        <v>1079.8</v>
      </c>
      <c r="P14" s="11">
        <f t="shared" si="0"/>
        <v>13608.8</v>
      </c>
      <c r="Q14" s="11">
        <v>5913.8</v>
      </c>
      <c r="R14" s="11">
        <f t="shared" si="2"/>
        <v>7695</v>
      </c>
      <c r="S14" s="12">
        <f>ROUNDUP(G14-Q14,2)</f>
        <v>44086.2</v>
      </c>
      <c r="T14" s="13">
        <v>111</v>
      </c>
    </row>
    <row r="15" spans="1:20" s="14" customFormat="1" ht="62.25" customHeight="1" thickBot="1" x14ac:dyDescent="0.25">
      <c r="A15" s="43" t="s">
        <v>49</v>
      </c>
      <c r="B15" s="43" t="s">
        <v>46</v>
      </c>
      <c r="C15" s="44" t="s">
        <v>47</v>
      </c>
      <c r="D15" s="44" t="s">
        <v>48</v>
      </c>
      <c r="E15" s="44" t="s">
        <v>34</v>
      </c>
      <c r="F15" s="45" t="s">
        <v>28</v>
      </c>
      <c r="G15" s="52">
        <v>25000</v>
      </c>
      <c r="H15" s="11">
        <v>0</v>
      </c>
      <c r="I15" s="11">
        <v>25</v>
      </c>
      <c r="J15" s="11">
        <f>ROUNDUP(G15*2.87%,2)</f>
        <v>717.5</v>
      </c>
      <c r="K15" s="11">
        <f>ROUNDUP(G15*7.1%,2)</f>
        <v>1775</v>
      </c>
      <c r="L15" s="11">
        <f>+G15*1.2%</f>
        <v>300</v>
      </c>
      <c r="M15" s="11">
        <f>+G15*3.04%</f>
        <v>760</v>
      </c>
      <c r="N15" s="11">
        <f>+G15*7.09%</f>
        <v>1772.5000000000002</v>
      </c>
      <c r="O15" s="11">
        <v>3486.65</v>
      </c>
      <c r="P15" s="11">
        <f t="shared" ref="P15" si="3">+H15+I15+J15+K15+L15+M15+N15+O15</f>
        <v>8836.65</v>
      </c>
      <c r="Q15" s="11">
        <f t="shared" si="1"/>
        <v>4989.1499999999996</v>
      </c>
      <c r="R15" s="11">
        <f t="shared" ref="R15" si="4">+K15+L15+N15</f>
        <v>3847.5</v>
      </c>
      <c r="S15" s="12">
        <f>ROUNDUP(G15-Q15,2)</f>
        <v>20010.849999999999</v>
      </c>
      <c r="T15" s="13">
        <v>111</v>
      </c>
    </row>
    <row r="16" spans="1:20" ht="20.25" customHeight="1" thickBot="1" x14ac:dyDescent="0.25">
      <c r="A16" s="73" t="s">
        <v>23</v>
      </c>
      <c r="B16" s="74"/>
      <c r="C16" s="74"/>
      <c r="D16" s="74"/>
      <c r="E16" s="74"/>
      <c r="F16" s="75"/>
      <c r="G16" s="49">
        <f t="shared" ref="G16:S16" si="5">ROUNDUP(SUM(G13:G15),2)</f>
        <v>105000</v>
      </c>
      <c r="H16" s="49">
        <f t="shared" si="5"/>
        <v>1854</v>
      </c>
      <c r="I16" s="49">
        <f t="shared" si="5"/>
        <v>75</v>
      </c>
      <c r="J16" s="49">
        <f t="shared" si="5"/>
        <v>3013.5</v>
      </c>
      <c r="K16" s="49">
        <f t="shared" si="5"/>
        <v>7455</v>
      </c>
      <c r="L16" s="49">
        <f t="shared" si="5"/>
        <v>1260</v>
      </c>
      <c r="M16" s="49">
        <f t="shared" si="5"/>
        <v>3192</v>
      </c>
      <c r="N16" s="49">
        <f t="shared" si="5"/>
        <v>7444.5</v>
      </c>
      <c r="O16" s="49">
        <f t="shared" si="5"/>
        <v>4566.45</v>
      </c>
      <c r="P16" s="49">
        <f t="shared" si="5"/>
        <v>28860.45</v>
      </c>
      <c r="Q16" s="49">
        <f t="shared" si="5"/>
        <v>12700.95</v>
      </c>
      <c r="R16" s="49">
        <f t="shared" si="5"/>
        <v>16159.5</v>
      </c>
      <c r="S16" s="49">
        <f t="shared" si="5"/>
        <v>92299.05</v>
      </c>
      <c r="T16" s="50"/>
    </row>
    <row r="17" spans="1:20" ht="20.25" x14ac:dyDescent="0.2">
      <c r="A17" s="15" t="s">
        <v>50</v>
      </c>
      <c r="B17" s="15"/>
      <c r="C17" s="16"/>
      <c r="D17" s="16"/>
      <c r="E17" s="16"/>
      <c r="F17" s="16"/>
      <c r="G17" s="17"/>
      <c r="H17" s="18"/>
      <c r="I17" s="18"/>
      <c r="J17" s="18"/>
      <c r="K17" s="18"/>
      <c r="L17" s="19"/>
      <c r="M17" s="18"/>
      <c r="N17" s="18"/>
      <c r="O17" s="18"/>
      <c r="P17" s="18"/>
      <c r="Q17" s="18"/>
      <c r="R17" s="18"/>
      <c r="S17" s="20"/>
      <c r="T17" s="20"/>
    </row>
    <row r="18" spans="1:20" ht="20.25" x14ac:dyDescent="0.2">
      <c r="A18" s="21"/>
      <c r="B18" s="21" t="s">
        <v>24</v>
      </c>
      <c r="C18" s="16"/>
      <c r="D18" s="22"/>
      <c r="E18" s="22"/>
      <c r="F18" s="22"/>
      <c r="G18" s="23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5"/>
      <c r="T18" s="24"/>
    </row>
    <row r="19" spans="1:20" ht="20.25" x14ac:dyDescent="0.2">
      <c r="A19" s="21" t="s">
        <v>25</v>
      </c>
      <c r="B19" s="26"/>
      <c r="C19" s="27"/>
      <c r="D19" s="22"/>
      <c r="E19" s="22"/>
      <c r="F19" s="22"/>
      <c r="G19" s="23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5"/>
      <c r="T19" s="24"/>
    </row>
    <row r="20" spans="1:20" ht="20.25" x14ac:dyDescent="0.2">
      <c r="A20" s="28" t="s">
        <v>43</v>
      </c>
      <c r="B20" s="26"/>
      <c r="C20" s="27"/>
      <c r="D20" s="22"/>
      <c r="E20" s="22"/>
      <c r="F20" s="22"/>
      <c r="G20" s="23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T20" s="24"/>
    </row>
    <row r="21" spans="1:20" ht="20.25" x14ac:dyDescent="0.2">
      <c r="A21" s="28" t="s">
        <v>44</v>
      </c>
      <c r="B21" s="26"/>
      <c r="C21" s="27"/>
      <c r="D21" s="22"/>
      <c r="E21" s="22"/>
      <c r="F21" s="22"/>
      <c r="G21" s="23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24"/>
    </row>
    <row r="22" spans="1:20" ht="20.25" x14ac:dyDescent="0.2">
      <c r="A22" s="28" t="s">
        <v>45</v>
      </c>
      <c r="B22" s="26"/>
      <c r="C22" s="27"/>
      <c r="D22" s="22"/>
      <c r="E22" s="22"/>
      <c r="F22" s="22"/>
      <c r="G22" s="23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5"/>
      <c r="T22" s="24"/>
    </row>
    <row r="23" spans="1:20" ht="20.25" x14ac:dyDescent="0.2">
      <c r="A23" s="28" t="s">
        <v>52</v>
      </c>
      <c r="B23" s="26"/>
      <c r="C23" s="27"/>
      <c r="D23" s="22"/>
      <c r="E23" s="22"/>
      <c r="F23" s="22"/>
      <c r="G23" s="23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24"/>
    </row>
    <row r="24" spans="1:20" ht="20.25" x14ac:dyDescent="0.2">
      <c r="A24" s="29" t="s">
        <v>26</v>
      </c>
      <c r="B24" s="29"/>
      <c r="C24" s="30"/>
      <c r="D24" s="22"/>
      <c r="E24" s="22"/>
      <c r="F24" s="22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  <c r="T24" s="24"/>
    </row>
    <row r="25" spans="1:20" ht="16.5" x14ac:dyDescent="0.2">
      <c r="A25" s="31"/>
      <c r="B25" s="31"/>
      <c r="C25" s="32"/>
      <c r="D25" s="22"/>
      <c r="E25" s="22"/>
      <c r="F25" s="22"/>
      <c r="G25" s="23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24"/>
    </row>
    <row r="26" spans="1:20" ht="23.25" x14ac:dyDescent="0.2">
      <c r="A26" s="71" t="s">
        <v>36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</row>
    <row r="27" spans="1:20" ht="23.25" x14ac:dyDescent="0.2">
      <c r="A27" s="72" t="s">
        <v>38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0" ht="23.25" x14ac:dyDescent="0.2">
      <c r="A28" s="72" t="s">
        <v>37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0" ht="16.5" x14ac:dyDescent="0.2">
      <c r="A29" s="33"/>
      <c r="B29" s="34"/>
      <c r="C29" s="27"/>
      <c r="D29" s="22"/>
      <c r="E29" s="22"/>
      <c r="F29" s="22"/>
      <c r="G29" s="23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5"/>
      <c r="T29" s="24"/>
    </row>
    <row r="30" spans="1:20" ht="16.5" x14ac:dyDescent="0.2">
      <c r="A30" s="38"/>
      <c r="B30" s="39"/>
      <c r="C30" s="40"/>
      <c r="D30" s="35"/>
      <c r="E30" s="35"/>
      <c r="F30" s="35"/>
      <c r="G30" s="41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7"/>
      <c r="T30" s="37"/>
    </row>
    <row r="31" spans="1:20" x14ac:dyDescent="0.2">
      <c r="B31" s="2"/>
      <c r="M31" s="4"/>
      <c r="N31" s="4"/>
      <c r="O31" s="4"/>
      <c r="P31" s="4"/>
      <c r="Q31" s="4"/>
      <c r="R31" s="4"/>
      <c r="S31" s="5"/>
      <c r="T31" s="4"/>
    </row>
    <row r="46" spans="7:20" s="1" customFormat="1" ht="62.25" customHeight="1" x14ac:dyDescent="0.2"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2"/>
      <c r="T46" s="3"/>
    </row>
    <row r="47" spans="7:20" s="1" customFormat="1" ht="62.25" customHeight="1" x14ac:dyDescent="0.2"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2"/>
      <c r="T47" s="3"/>
    </row>
    <row r="48" spans="7:20" s="1" customFormat="1" ht="62.25" customHeight="1" x14ac:dyDescent="0.2"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2"/>
      <c r="T48" s="3"/>
    </row>
    <row r="49" spans="7:20" s="1" customFormat="1" ht="62.25" customHeight="1" x14ac:dyDescent="0.2"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2"/>
      <c r="T49" s="3"/>
    </row>
    <row r="50" spans="7:20" s="1" customFormat="1" ht="62.25" customHeight="1" x14ac:dyDescent="0.2"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2"/>
      <c r="T50" s="3"/>
    </row>
    <row r="51" spans="7:20" s="1" customFormat="1" ht="62.25" customHeight="1" x14ac:dyDescent="0.2"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2"/>
      <c r="T51" s="3"/>
    </row>
    <row r="52" spans="7:20" s="1" customFormat="1" ht="62.25" customHeight="1" x14ac:dyDescent="0.2"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2"/>
      <c r="T52" s="3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2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2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2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2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2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2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2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2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2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2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2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2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2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2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2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2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2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2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2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2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2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2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2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2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2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2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2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2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2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2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2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2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2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2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2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2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2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2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2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2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2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2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2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2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2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2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2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2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2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2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2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2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2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2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2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2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2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2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2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2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2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2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2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2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2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2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2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2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2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2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2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2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2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2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2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2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2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2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2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2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2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2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2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2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2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2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2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2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2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2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2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2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2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2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2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2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2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2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2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2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2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2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2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2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2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2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2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2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2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2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2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2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2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2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2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2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2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2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2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2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2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2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2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2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2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2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2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2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2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2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2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2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2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2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2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2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2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2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2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2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2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2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2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2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2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2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2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2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2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2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2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2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2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2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2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2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2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2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2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2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2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2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2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2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2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2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2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2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2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2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2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2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2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2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2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2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2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2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2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2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2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2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2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2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2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2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2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2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2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2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2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2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2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2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2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2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2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2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2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2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2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2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2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2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2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2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2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2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2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2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2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2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2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2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2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2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2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2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2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2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2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2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2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2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2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2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2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2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2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2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2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2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2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2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2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2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2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2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2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2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2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2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2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2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2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2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2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2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2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2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2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2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2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2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2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2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2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2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2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2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2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2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2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2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2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2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2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2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2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2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2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2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2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2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2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2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2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2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2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2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2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2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2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2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2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2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2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2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2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2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2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2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2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2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2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2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2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2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2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2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2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2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2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2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2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2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2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2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2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2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2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2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2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2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2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2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2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2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2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2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2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2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2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2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2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2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2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2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2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2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2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2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2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2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2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2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2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2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2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2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2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2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2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2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2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2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2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2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2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2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2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2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2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2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2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2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2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2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2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2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2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2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2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2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2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2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2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2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2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2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2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2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2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2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2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2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2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2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2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2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2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2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2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2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2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2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2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2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2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2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2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2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2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2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2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2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2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2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2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2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2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2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2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2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2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2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2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2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2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2"/>
      <c r="T462" s="3"/>
    </row>
  </sheetData>
  <mergeCells count="25">
    <mergeCell ref="A26:T26"/>
    <mergeCell ref="A28:T28"/>
    <mergeCell ref="A27:T27"/>
    <mergeCell ref="A16:F16"/>
    <mergeCell ref="A10:A12"/>
    <mergeCell ref="B10:B12"/>
    <mergeCell ref="G10:G12"/>
    <mergeCell ref="H10:H12"/>
    <mergeCell ref="I10:I12"/>
    <mergeCell ref="Q10:R10"/>
    <mergeCell ref="S10:S12"/>
    <mergeCell ref="T10:T12"/>
    <mergeCell ref="J11:K11"/>
    <mergeCell ref="L11:L12"/>
    <mergeCell ref="M11:N11"/>
    <mergeCell ref="O11:O12"/>
    <mergeCell ref="P11:P12"/>
    <mergeCell ref="Q11:Q12"/>
    <mergeCell ref="R11:R12"/>
    <mergeCell ref="J10:O10"/>
    <mergeCell ref="A4:T4"/>
    <mergeCell ref="A5:T5"/>
    <mergeCell ref="A6:T6"/>
    <mergeCell ref="A7:T7"/>
    <mergeCell ref="A8:T8"/>
  </mergeCells>
  <phoneticPr fontId="10" type="noConversion"/>
  <conditionalFormatting sqref="A16 B1:B12 B18:B1048576">
    <cfRule type="duplicateValues" dxfId="6" priority="14"/>
  </conditionalFormatting>
  <conditionalFormatting sqref="G10:G12">
    <cfRule type="duplicateValues" dxfId="5" priority="13"/>
  </conditionalFormatting>
  <conditionalFormatting sqref="B13">
    <cfRule type="duplicateValues" dxfId="4" priority="5"/>
  </conditionalFormatting>
  <conditionalFormatting sqref="B13">
    <cfRule type="duplicateValues" dxfId="3" priority="6"/>
  </conditionalFormatting>
  <conditionalFormatting sqref="B14">
    <cfRule type="duplicateValues" dxfId="2" priority="3"/>
  </conditionalFormatting>
  <conditionalFormatting sqref="B14">
    <cfRule type="duplicateValues" dxfId="1" priority="4"/>
  </conditionalFormatting>
  <conditionalFormatting sqref="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Dilinger Uribe</cp:lastModifiedBy>
  <cp:lastPrinted>2024-04-09T17:29:55Z</cp:lastPrinted>
  <dcterms:created xsi:type="dcterms:W3CDTF">2021-08-17T20:49:48Z</dcterms:created>
  <dcterms:modified xsi:type="dcterms:W3CDTF">2024-04-09T17:30:06Z</dcterms:modified>
</cp:coreProperties>
</file>